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600" windowHeight="9030"/>
  </bookViews>
  <sheets>
    <sheet name="Медиафасады" sheetId="4" r:id="rId1"/>
  </sheets>
  <definedNames>
    <definedName name="_xlnm._FilterDatabase" localSheetId="0" hidden="1">Медиафасады!$A$1:$P$16</definedName>
  </definedNames>
  <calcPr calcId="162913"/>
</workbook>
</file>

<file path=xl/calcChain.xml><?xml version="1.0" encoding="utf-8"?>
<calcChain xmlns="http://schemas.openxmlformats.org/spreadsheetml/2006/main">
  <c r="K17" i="4" l="1"/>
  <c r="M17" i="4" s="1"/>
  <c r="N17" i="4" s="1"/>
  <c r="K16" i="4" l="1"/>
  <c r="K15" i="4"/>
  <c r="K14" i="4"/>
  <c r="K13" i="4"/>
  <c r="K12" i="4"/>
  <c r="K11" i="4"/>
  <c r="K10" i="4"/>
  <c r="K9" i="4"/>
  <c r="K8" i="4"/>
  <c r="K7" i="4"/>
  <c r="K6" i="4"/>
  <c r="K4" i="4"/>
  <c r="K3" i="4"/>
  <c r="K2" i="4"/>
  <c r="M16" i="4" l="1"/>
  <c r="N16" i="4" s="1"/>
  <c r="M15" i="4" l="1"/>
  <c r="N15" i="4" s="1"/>
  <c r="M14" i="4" l="1"/>
  <c r="N14" i="4" s="1"/>
  <c r="M13" i="4"/>
  <c r="N13" i="4" s="1"/>
  <c r="M12" i="4"/>
  <c r="N12" i="4" s="1"/>
  <c r="M11" i="4"/>
  <c r="N11" i="4" s="1"/>
  <c r="M10" i="4"/>
  <c r="N10" i="4" s="1"/>
  <c r="M9" i="4" l="1"/>
  <c r="N9" i="4" s="1"/>
  <c r="M7" i="4" l="1"/>
  <c r="N7" i="4" s="1"/>
  <c r="M8" i="4"/>
  <c r="N8" i="4" s="1"/>
  <c r="M6" i="4"/>
  <c r="N6" i="4" s="1"/>
  <c r="M3" i="4" l="1"/>
  <c r="N3" i="4" s="1"/>
  <c r="M4" i="4"/>
  <c r="N4" i="4" s="1"/>
  <c r="M5" i="4"/>
  <c r="N5" i="4" s="1"/>
  <c r="M2" i="4"/>
  <c r="N2" i="4" s="1"/>
</calcChain>
</file>

<file path=xl/sharedStrings.xml><?xml version="1.0" encoding="utf-8"?>
<sst xmlns="http://schemas.openxmlformats.org/spreadsheetml/2006/main" count="188" uniqueCount="83">
  <si>
    <t>Город</t>
  </si>
  <si>
    <t>Адрес</t>
  </si>
  <si>
    <t>Пермь</t>
  </si>
  <si>
    <t>Вид конструкции</t>
  </si>
  <si>
    <t>Пермь, шоссе Космонавтов, 47</t>
  </si>
  <si>
    <t>Код</t>
  </si>
  <si>
    <t>Пермь, ул. Ленина, 60</t>
  </si>
  <si>
    <t>Пермь, ул. Мира, 41/1</t>
  </si>
  <si>
    <t>ул. Революции, 13</t>
  </si>
  <si>
    <t>Фото</t>
  </si>
  <si>
    <t>Карта</t>
  </si>
  <si>
    <t>15х4</t>
  </si>
  <si>
    <t>3х18</t>
  </si>
  <si>
    <t>14х1.2</t>
  </si>
  <si>
    <t>20х10</t>
  </si>
  <si>
    <t>ПМ-1</t>
  </si>
  <si>
    <t>ПМ-2</t>
  </si>
  <si>
    <t>ПМ-3</t>
  </si>
  <si>
    <t>Выходов в день</t>
  </si>
  <si>
    <t>Выходов в час</t>
  </si>
  <si>
    <t>Период, дней</t>
  </si>
  <si>
    <t>Выходов за период</t>
  </si>
  <si>
    <t>24х6</t>
  </si>
  <si>
    <t>ПМ-5</t>
  </si>
  <si>
    <t>Пермь, Петропавловская, 73а</t>
  </si>
  <si>
    <t>ПМ-6</t>
  </si>
  <si>
    <t>ПМ-7</t>
  </si>
  <si>
    <t>ПМ-8</t>
  </si>
  <si>
    <t>32.5х15</t>
  </si>
  <si>
    <t>6х14</t>
  </si>
  <si>
    <t>18.5х25</t>
  </si>
  <si>
    <t>Шоссе Космонавтов, 308/2</t>
  </si>
  <si>
    <t>ПМ-9</t>
  </si>
  <si>
    <t>Координаты</t>
  </si>
  <si>
    <t>57.997913, 56.225306</t>
  </si>
  <si>
    <t>58.009473, 56.233791</t>
  </si>
  <si>
    <t>57.977649, 56.187960</t>
  </si>
  <si>
    <t>57.985357, 56.235453</t>
  </si>
  <si>
    <t>58.007761, 56.262699</t>
  </si>
  <si>
    <t>58.012040, 56.227380</t>
  </si>
  <si>
    <t>57.954894, 56.118825</t>
  </si>
  <si>
    <t>ПМ-10</t>
  </si>
  <si>
    <t>Пермь, ул. Белинского, 6Б</t>
  </si>
  <si>
    <t>57.999419, 56.271192</t>
  </si>
  <si>
    <t>3,5х9</t>
  </si>
  <si>
    <t>Пермь, ул. Малкова, 26/1</t>
  </si>
  <si>
    <t>ПМ-11</t>
  </si>
  <si>
    <t>13х17</t>
  </si>
  <si>
    <t>57.997211, 56.193794</t>
  </si>
  <si>
    <t>ПМ-12</t>
  </si>
  <si>
    <t>Пермь, шоссе Космонавтов 162б</t>
  </si>
  <si>
    <t>57.972008, 56.152498</t>
  </si>
  <si>
    <t>32х6</t>
  </si>
  <si>
    <t>Мира 11В</t>
  </si>
  <si>
    <t>ПМ-13</t>
  </si>
  <si>
    <t>57.981286, 56.199170</t>
  </si>
  <si>
    <t>6х15</t>
  </si>
  <si>
    <t>Казанский тракт, 19а г. Пермь</t>
  </si>
  <si>
    <t>ПМ-14</t>
  </si>
  <si>
    <t>6х3</t>
  </si>
  <si>
    <t>57.941250, 56.056302</t>
  </si>
  <si>
    <t>6х9</t>
  </si>
  <si>
    <t>Способ показа</t>
  </si>
  <si>
    <t>ПМ-15</t>
  </si>
  <si>
    <t>Пермь, бульвар Гагарина, 46</t>
  </si>
  <si>
    <t>21х30</t>
  </si>
  <si>
    <t>ПМ-16</t>
  </si>
  <si>
    <t>58.005730, 56.283513</t>
  </si>
  <si>
    <t>Сторона</t>
  </si>
  <si>
    <t>А</t>
  </si>
  <si>
    <t>Статичная картинка, видеоролик</t>
  </si>
  <si>
    <t>Пермь, ул. Маршрутная 19</t>
  </si>
  <si>
    <t>ПН-ВС: 6:00 до 24:00</t>
  </si>
  <si>
    <t>ПН-ВС: 7:00 до 23:00</t>
  </si>
  <si>
    <t>Размеры, м.</t>
  </si>
  <si>
    <t>График работы</t>
  </si>
  <si>
    <t>ПН-ВС: 00:00 - 24:00</t>
  </si>
  <si>
    <t>шоссе Космонавтов, 59</t>
  </si>
  <si>
    <t>32х9</t>
  </si>
  <si>
    <t>ПМ-17</t>
  </si>
  <si>
    <t>57.993148, 56.216040</t>
  </si>
  <si>
    <t>Ролик 5 сек.</t>
  </si>
  <si>
    <t>Видеоэкран (медиафасад)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</si>
</sst>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₽_-;\-* #,##0.00\ _₽_-;_-* &quot;-&quot;??\ _₽_-;_-@_-"/>
    <numFmt numFmtId="164" formatCode="#,##0.00\ &quot;₽&quot;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&quot;р.&quot;"/>
    <numFmt numFmtId="169" formatCode="#,##0.00_р_."/>
    <numFmt numFmtId="170" formatCode="\$#,##0;&quot;-$&quot;#,##0"/>
    <numFmt numFmtId="171" formatCode="_(* #,##0_);_(* \(#,##0\);_(* \-_);_(@_)"/>
    <numFmt numFmtId="172" formatCode="_(* #,##0.00_);_(* \(#,##0.00\);_(* \-??_);_(@_)"/>
    <numFmt numFmtId="173" formatCode="_(\$* #,##0_);_(\$* \(#,##0\);_(\$* \-_);_(@_)"/>
    <numFmt numFmtId="174" formatCode="_(\$* #,##0.00_);_(\$* \(#,##0.00\);_(\$* \-??_);_(@_)"/>
    <numFmt numFmtId="175" formatCode="\L#,##0_);&quot;(L&quot;#,##0\)"/>
    <numFmt numFmtId="176" formatCode="_(&quot;$&quot;* #,##0.00_);_(&quot;$&quot;* \(#,##0.00\);_(&quot;$&quot;* &quot;-&quot;??_);_(@_)"/>
    <numFmt numFmtId="177" formatCode="_-* #,##0.00_€_-;\-* #,##0.00_€_-;_-* &quot;-&quot;??_€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 Cyr"/>
    </font>
    <font>
      <sz val="8"/>
      <name val="Arial"/>
      <family val="2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0"/>
      <name val="MS Sans Serif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u/>
      <sz val="10"/>
      <color indexed="2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</font>
    <font>
      <b/>
      <sz val="11"/>
      <color indexed="63"/>
      <name val="Calibri"/>
      <family val="2"/>
      <charset val="204"/>
    </font>
    <font>
      <sz val="10"/>
      <name val="Helv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5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"/>
      <family val="2"/>
      <charset val="204"/>
    </font>
    <font>
      <u/>
      <sz val="8"/>
      <color indexed="12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2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166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6" fillId="0" borderId="0">
      <alignment horizontal="center"/>
    </xf>
    <xf numFmtId="0" fontId="4" fillId="0" borderId="0"/>
    <xf numFmtId="0" fontId="12" fillId="0" borderId="0"/>
    <xf numFmtId="3" fontId="13" fillId="0" borderId="0">
      <alignment horizontal="center"/>
    </xf>
    <xf numFmtId="3" fontId="6" fillId="0" borderId="0">
      <alignment horizontal="center"/>
    </xf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170" fontId="18" fillId="0" borderId="1" applyAlignment="0" applyProtection="0"/>
    <xf numFmtId="0" fontId="19" fillId="20" borderId="2" applyNumberFormat="0" applyAlignment="0" applyProtection="0"/>
    <xf numFmtId="0" fontId="20" fillId="21" borderId="3" applyNumberFormat="0" applyAlignment="0" applyProtection="0"/>
    <xf numFmtId="171" fontId="21" fillId="0" borderId="0" applyFill="0" applyBorder="0" applyAlignment="0" applyProtection="0"/>
    <xf numFmtId="172" fontId="21" fillId="0" borderId="0" applyFill="0" applyBorder="0" applyAlignment="0" applyProtection="0"/>
    <xf numFmtId="173" fontId="21" fillId="0" borderId="0" applyFill="0" applyBorder="0" applyAlignment="0" applyProtection="0"/>
    <xf numFmtId="174" fontId="21" fillId="0" borderId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5" fillId="22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7" borderId="2" applyNumberFormat="0" applyAlignment="0" applyProtection="0"/>
    <xf numFmtId="0" fontId="15" fillId="23" borderId="0" applyNumberFormat="0" applyBorder="0" applyAlignment="0" applyProtection="0"/>
    <xf numFmtId="0" fontId="29" fillId="0" borderId="7" applyNumberFormat="0" applyFill="0" applyAlignment="0" applyProtection="0"/>
    <xf numFmtId="0" fontId="30" fillId="24" borderId="0" applyNumberFormat="0" applyBorder="0" applyAlignment="0" applyProtection="0"/>
    <xf numFmtId="175" fontId="31" fillId="0" borderId="0"/>
    <xf numFmtId="0" fontId="9" fillId="0" borderId="0"/>
    <xf numFmtId="0" fontId="1" fillId="0" borderId="0"/>
    <xf numFmtId="0" fontId="13" fillId="0" borderId="0"/>
    <xf numFmtId="0" fontId="31" fillId="0" borderId="0"/>
    <xf numFmtId="0" fontId="9" fillId="25" borderId="8" applyNumberFormat="0" applyFont="0" applyAlignment="0" applyProtection="0"/>
    <xf numFmtId="0" fontId="32" fillId="20" borderId="9" applyNumberFormat="0" applyAlignment="0" applyProtection="0"/>
    <xf numFmtId="10" fontId="21" fillId="0" borderId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8" fillId="7" borderId="2" applyNumberFormat="0" applyAlignment="0" applyProtection="0"/>
    <xf numFmtId="0" fontId="32" fillId="20" borderId="9" applyNumberFormat="0" applyAlignment="0" applyProtection="0"/>
    <xf numFmtId="0" fontId="19" fillId="20" borderId="2" applyNumberFormat="0" applyAlignment="0" applyProtection="0"/>
    <xf numFmtId="166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20" fillId="21" borderId="3" applyNumberFormat="0" applyAlignment="0" applyProtection="0"/>
    <xf numFmtId="0" fontId="34" fillId="0" borderId="0" applyNumberFormat="0" applyFill="0" applyBorder="0" applyAlignment="0" applyProtection="0"/>
    <xf numFmtId="0" fontId="30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17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25" borderId="8" applyNumberFormat="0" applyFont="0" applyAlignment="0" applyProtection="0"/>
    <xf numFmtId="0" fontId="9" fillId="25" borderId="8" applyNumberFormat="0" applyFon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9" fillId="0" borderId="7" applyNumberFormat="0" applyFill="0" applyAlignment="0" applyProtection="0"/>
    <xf numFmtId="0" fontId="33" fillId="0" borderId="0"/>
    <xf numFmtId="0" fontId="3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4" fillId="4" borderId="0" applyNumberFormat="0" applyBorder="0" applyAlignment="0" applyProtection="0"/>
    <xf numFmtId="0" fontId="37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2" fillId="0" borderId="0"/>
    <xf numFmtId="166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1" fillId="0" borderId="0"/>
    <xf numFmtId="0" fontId="3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0" borderId="0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41" fillId="0" borderId="0"/>
    <xf numFmtId="0" fontId="42" fillId="0" borderId="0" applyNumberFormat="0" applyFill="0" applyBorder="0" applyAlignment="0" applyProtection="0"/>
    <xf numFmtId="0" fontId="43" fillId="0" borderId="0"/>
    <xf numFmtId="0" fontId="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177" fontId="9" fillId="0" borderId="0" applyFont="0" applyFill="0" applyBorder="0" applyAlignment="0" applyProtection="0"/>
    <xf numFmtId="3" fontId="6" fillId="0" borderId="0">
      <alignment horizontal="center"/>
    </xf>
    <xf numFmtId="0" fontId="40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15" fillId="0" borderId="0"/>
  </cellStyleXfs>
  <cellXfs count="12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5" fillId="0" borderId="11" xfId="0" applyNumberFormat="1" applyFont="1" applyFill="1" applyBorder="1" applyAlignment="1">
      <alignment horizontal="center" vertical="center" wrapText="1"/>
    </xf>
    <xf numFmtId="0" fontId="45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46" fillId="0" borderId="11" xfId="1" applyNumberFormat="1" applyFont="1" applyFill="1" applyBorder="1" applyAlignment="1">
      <alignment horizontal="center" vertical="center" wrapText="1"/>
    </xf>
    <xf numFmtId="0" fontId="47" fillId="0" borderId="11" xfId="0" applyNumberFormat="1" applyFont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0" fontId="2" fillId="26" borderId="11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</cellXfs>
  <cellStyles count="182">
    <cellStyle name="_Электролюкс метро окт Мв" xfId="17"/>
    <cellStyle name="_Эскалаторы_цена_сводная_МСК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Акцент1 2" xfId="25"/>
    <cellStyle name="20% - Акцент2 2" xfId="26"/>
    <cellStyle name="20% - Акцент3 2" xfId="27"/>
    <cellStyle name="20% - Акцент4 2" xfId="28"/>
    <cellStyle name="20% - Акцент5 2" xfId="29"/>
    <cellStyle name="20% - Акцент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Акцент1 2" xfId="37"/>
    <cellStyle name="40% - Акцент2 2" xfId="38"/>
    <cellStyle name="40% - Акцент3 2" xfId="39"/>
    <cellStyle name="40% - Акцент4 2" xfId="40"/>
    <cellStyle name="40% - Акцент5 2" xfId="41"/>
    <cellStyle name="40% - Акцент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Акцент1 2" xfId="49"/>
    <cellStyle name="60% - Акцент2 2" xfId="50"/>
    <cellStyle name="60% - Акцент3 2" xfId="51"/>
    <cellStyle name="60% - Акцент4 2" xfId="52"/>
    <cellStyle name="60% - Акцент5 2" xfId="53"/>
    <cellStyle name="60% - Акцент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order" xfId="62"/>
    <cellStyle name="Calculation" xfId="63"/>
    <cellStyle name="Check Cell" xfId="64"/>
    <cellStyle name="Comma [0]_2002 Stary Melnik Non - TV Promo Schedule" xfId="65"/>
    <cellStyle name="Comma_2002 Stary Melnik Non - TV Promo Schedule" xfId="66"/>
    <cellStyle name="Currency [0]_2002 Stary Melnik Non - TV Promo Schedule" xfId="67"/>
    <cellStyle name="Currency_2002 Stary Melnik Non - TV Promo Schedule" xfId="68"/>
    <cellStyle name="Excel Built-in Normal" xfId="165"/>
    <cellStyle name="Explanatory Text" xfId="69"/>
    <cellStyle name="Followed Hyperlink_2002 Stary Melnik Non - TV Promo Schedule" xfId="70"/>
    <cellStyle name="Good" xfId="71"/>
    <cellStyle name="Grey" xfId="72"/>
    <cellStyle name="Heading 1" xfId="73"/>
    <cellStyle name="Heading 2" xfId="74"/>
    <cellStyle name="Heading 3" xfId="75"/>
    <cellStyle name="Heading 4" xfId="76"/>
    <cellStyle name="Hyperlink_2002 Stary Melnik Non - TV Promo Schedule" xfId="77"/>
    <cellStyle name="Input" xfId="78"/>
    <cellStyle name="Input [yellow]" xfId="79"/>
    <cellStyle name="Linked Cell" xfId="80"/>
    <cellStyle name="Neutral" xfId="81"/>
    <cellStyle name="Normal" xfId="16"/>
    <cellStyle name="Normal - Style1" xfId="82"/>
    <cellStyle name="Normal 2" xfId="83"/>
    <cellStyle name="Normal 3" xfId="84"/>
    <cellStyle name="Normal 4" xfId="85"/>
    <cellStyle name="Normal_00 TCCC Media Sch 04 Mar 20" xfId="86"/>
    <cellStyle name="Note" xfId="87"/>
    <cellStyle name="Output" xfId="88"/>
    <cellStyle name="Percent [2]" xfId="89"/>
    <cellStyle name="Percent_flagman-ress in regions" xfId="90"/>
    <cellStyle name="Style 1" xfId="14"/>
    <cellStyle name="Style 1 2" xfId="91"/>
    <cellStyle name="Title" xfId="92"/>
    <cellStyle name="Total" xfId="93"/>
    <cellStyle name="Warning Text" xfId="94"/>
    <cellStyle name="Акцент1 2" xfId="95"/>
    <cellStyle name="Акцент2 2" xfId="96"/>
    <cellStyle name="Акцент3 2" xfId="97"/>
    <cellStyle name="Акцент4 2" xfId="98"/>
    <cellStyle name="Акцент5 2" xfId="99"/>
    <cellStyle name="Акцент6 2" xfId="100"/>
    <cellStyle name="Ввод  2" xfId="101"/>
    <cellStyle name="Вывод 2" xfId="102"/>
    <cellStyle name="Вычисление 2" xfId="103"/>
    <cellStyle name="Гиперссылка" xfId="1" builtinId="8"/>
    <cellStyle name="Гиперссылка 2" xfId="11"/>
    <cellStyle name="Гиперссылка 2 2" xfId="161"/>
    <cellStyle name="Гиперссылка 2 3" xfId="163"/>
    <cellStyle name="Гиперссылка 2 4" xfId="170"/>
    <cellStyle name="Гиперссылка 2 5" xfId="171"/>
    <cellStyle name="Гиперссылка 3" xfId="164"/>
    <cellStyle name="Гиперссылка 3 2" xfId="160"/>
    <cellStyle name="Гиперссылка 3 3" xfId="172"/>
    <cellStyle name="Гиперссылка 3 4" xfId="177"/>
    <cellStyle name="Гиперссылка 4" xfId="6"/>
    <cellStyle name="Гиперссылка 4 2" xfId="174"/>
    <cellStyle name="Гиперссылка 5" xfId="169"/>
    <cellStyle name="Гиперссылка 5 2" xfId="3"/>
    <cellStyle name="Гиперссылка 5 3" xfId="179"/>
    <cellStyle name="Гиперссылка 6" xfId="144"/>
    <cellStyle name="Денежный 2" xfId="5"/>
    <cellStyle name="Денежный 2 2" xfId="105"/>
    <cellStyle name="Денежный 2 3" xfId="145"/>
    <cellStyle name="Денежный 3" xfId="106"/>
    <cellStyle name="Денежный 3 2" xfId="107"/>
    <cellStyle name="Денежный 4" xfId="108"/>
    <cellStyle name="Денежный 5" xfId="12"/>
    <cellStyle name="Денежный 6" xfId="104"/>
    <cellStyle name="Денежный 7" xfId="151"/>
    <cellStyle name="Заголовок 1 2" xfId="109"/>
    <cellStyle name="Заголовок 2 2" xfId="110"/>
    <cellStyle name="Заголовок 3 2" xfId="111"/>
    <cellStyle name="Заголовок 4 2" xfId="112"/>
    <cellStyle name="Итог 2" xfId="113"/>
    <cellStyle name="Контрольная ячейка 2" xfId="114"/>
    <cellStyle name="Название 2" xfId="115"/>
    <cellStyle name="Нейтральный 2" xfId="116"/>
    <cellStyle name="Обычный" xfId="0" builtinId="0"/>
    <cellStyle name="Обычный 10" xfId="2"/>
    <cellStyle name="Обычный 10 2" xfId="7"/>
    <cellStyle name="Обычный 2" xfId="15"/>
    <cellStyle name="Обычный 2 2" xfId="118"/>
    <cellStyle name="Обычный 2 2 2" xfId="119"/>
    <cellStyle name="Обычный 2 2 3" xfId="120"/>
    <cellStyle name="Обычный 2 2 4" xfId="178"/>
    <cellStyle name="Обычный 2 3" xfId="121"/>
    <cellStyle name="Обычный 2 4" xfId="122"/>
    <cellStyle name="Обычный 2 5" xfId="117"/>
    <cellStyle name="Обычный 25" xfId="159"/>
    <cellStyle name="Обычный 3" xfId="123"/>
    <cellStyle name="Обычный 3 2" xfId="146"/>
    <cellStyle name="Обычный 3 2 2" xfId="180"/>
    <cellStyle name="Обычный 3 3" xfId="152"/>
    <cellStyle name="Обычный 3 4" xfId="173"/>
    <cellStyle name="Обычный 4" xfId="124"/>
    <cellStyle name="Обычный 4 2" xfId="125"/>
    <cellStyle name="Обычный 5" xfId="126"/>
    <cellStyle name="Обычный 5 2" xfId="162"/>
    <cellStyle name="Обычный 5 3" xfId="181"/>
    <cellStyle name="Обычный 6" xfId="127"/>
    <cellStyle name="Обычный 6 2" xfId="128"/>
    <cellStyle name="Обычный 6 3" xfId="149"/>
    <cellStyle name="Обычный 7" xfId="148"/>
    <cellStyle name="Обычный 8" xfId="150"/>
    <cellStyle name="Обычный 9" xfId="168"/>
    <cellStyle name="Плохой 2" xfId="129"/>
    <cellStyle name="Пояснение 2" xfId="130"/>
    <cellStyle name="Примечание 2" xfId="131"/>
    <cellStyle name="Примечание 3" xfId="132"/>
    <cellStyle name="Процентный 14" xfId="10"/>
    <cellStyle name="Процентный 2" xfId="133"/>
    <cellStyle name="Процентный 2 2" xfId="147"/>
    <cellStyle name="Процентный 3" xfId="134"/>
    <cellStyle name="Связанная ячейка 2" xfId="135"/>
    <cellStyle name="Стиль 1" xfId="4"/>
    <cellStyle name="Стиль 1 2" xfId="136"/>
    <cellStyle name="Стиль 1 3" xfId="176"/>
    <cellStyle name="Текст предупреждения 2" xfId="137"/>
    <cellStyle name="Финансовый [0] 3" xfId="9"/>
    <cellStyle name="Финансовый 10" xfId="167"/>
    <cellStyle name="Финансовый 13" xfId="8"/>
    <cellStyle name="Финансовый 2" xfId="13"/>
    <cellStyle name="Финансовый 2 2" xfId="139"/>
    <cellStyle name="Финансовый 2 3" xfId="175"/>
    <cellStyle name="Финансовый 3" xfId="140"/>
    <cellStyle name="Финансовый 3 2" xfId="141"/>
    <cellStyle name="Финансовый 3 3" xfId="153"/>
    <cellStyle name="Финансовый 4" xfId="142"/>
    <cellStyle name="Финансовый 4 2" xfId="154"/>
    <cellStyle name="Финансовый 5" xfId="138"/>
    <cellStyle name="Финансовый 5 2" xfId="157"/>
    <cellStyle name="Финансовый 6" xfId="156"/>
    <cellStyle name="Финансовый 7" xfId="155"/>
    <cellStyle name="Финансовый 8" xfId="158"/>
    <cellStyle name="Финансовый 9" xfId="166"/>
    <cellStyle name="Хороший 2" xfId="14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CU6N0gJ8D" TargetMode="External"/><Relationship Id="rId13" Type="http://schemas.openxmlformats.org/officeDocument/2006/relationships/hyperlink" Target="https://yandex.ru/maps/-/CCU6N8QzhA" TargetMode="External"/><Relationship Id="rId18" Type="http://schemas.openxmlformats.org/officeDocument/2006/relationships/hyperlink" Target="https://disk.yandex.ru/d/eeTZ_z-bzTyayQ" TargetMode="External"/><Relationship Id="rId26" Type="http://schemas.openxmlformats.org/officeDocument/2006/relationships/hyperlink" Target="https://yandex.ru/maps/-/CHusaEkr" TargetMode="External"/><Relationship Id="rId3" Type="http://schemas.openxmlformats.org/officeDocument/2006/relationships/hyperlink" Target="https://disk.yandex.ru/d/4zmP5u6A-RYa-g" TargetMode="External"/><Relationship Id="rId21" Type="http://schemas.openxmlformats.org/officeDocument/2006/relationships/hyperlink" Target="https://yandex.ru/maps/-/CHusIF8p" TargetMode="External"/><Relationship Id="rId7" Type="http://schemas.openxmlformats.org/officeDocument/2006/relationships/hyperlink" Target="https://disk.yandex.ru/d/UrZ7VFiSg2FwxQ" TargetMode="External"/><Relationship Id="rId12" Type="http://schemas.openxmlformats.org/officeDocument/2006/relationships/hyperlink" Target="https://yandex.ru/maps/-/CCU6N8QzhA" TargetMode="External"/><Relationship Id="rId17" Type="http://schemas.openxmlformats.org/officeDocument/2006/relationships/hyperlink" Target="https://yandex.ru/maps/-/CHuovD-B" TargetMode="External"/><Relationship Id="rId25" Type="http://schemas.openxmlformats.org/officeDocument/2006/relationships/hyperlink" Target="https://disk.yandex.ru/i/T3IUscVAuDGoSQ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Lm5GkjuaPMBu8Q" TargetMode="External"/><Relationship Id="rId16" Type="http://schemas.openxmlformats.org/officeDocument/2006/relationships/hyperlink" Target="https://disk.yandex.ru/d/ppF3menNzX3kig" TargetMode="External"/><Relationship Id="rId20" Type="http://schemas.openxmlformats.org/officeDocument/2006/relationships/hyperlink" Target="https://disk.yandex.ru/d/5yFMiu_ikscmEg" TargetMode="External"/><Relationship Id="rId29" Type="http://schemas.openxmlformats.org/officeDocument/2006/relationships/hyperlink" Target="https://yandex.ru/maps/-/CLetQ6nV" TargetMode="External"/><Relationship Id="rId1" Type="http://schemas.openxmlformats.org/officeDocument/2006/relationships/hyperlink" Target="https://disk.yandex.ru/d/jx5AHYyLZufHiA" TargetMode="External"/><Relationship Id="rId6" Type="http://schemas.openxmlformats.org/officeDocument/2006/relationships/hyperlink" Target="https://disk.yandex.ru/d/xYamRY5BEmBIPw" TargetMode="External"/><Relationship Id="rId11" Type="http://schemas.openxmlformats.org/officeDocument/2006/relationships/hyperlink" Target="https://yandex.ru/maps/-/CCU6N8AvxA" TargetMode="External"/><Relationship Id="rId24" Type="http://schemas.openxmlformats.org/officeDocument/2006/relationships/hyperlink" Target="https://disk.yandex.ru/d/DMGgEFaUxkQqTw" TargetMode="External"/><Relationship Id="rId32" Type="http://schemas.openxmlformats.org/officeDocument/2006/relationships/hyperlink" Target="https://disk.yandex.ru/d/uOSqZwBQz4GbdA" TargetMode="External"/><Relationship Id="rId5" Type="http://schemas.openxmlformats.org/officeDocument/2006/relationships/hyperlink" Target="https://disk.yandex.ru/d/NUlsEd3IIjv_yQ" TargetMode="External"/><Relationship Id="rId15" Type="http://schemas.openxmlformats.org/officeDocument/2006/relationships/hyperlink" Target="https://yandex.ru/maps/-/CDexYP0Z" TargetMode="External"/><Relationship Id="rId23" Type="http://schemas.openxmlformats.org/officeDocument/2006/relationships/hyperlink" Target="https://yandex.ru/maps/-/CHusMOZN" TargetMode="External"/><Relationship Id="rId28" Type="http://schemas.openxmlformats.org/officeDocument/2006/relationships/hyperlink" Target="https://yandex.ru/maps/-/CHB8M-2D" TargetMode="External"/><Relationship Id="rId10" Type="http://schemas.openxmlformats.org/officeDocument/2006/relationships/hyperlink" Target="https://yandex.ru/maps/-/CCU6N0wo1D" TargetMode="External"/><Relationship Id="rId19" Type="http://schemas.openxmlformats.org/officeDocument/2006/relationships/hyperlink" Target="https://yandex.ru/maps/-/CHuo7Fni" TargetMode="External"/><Relationship Id="rId31" Type="http://schemas.openxmlformats.org/officeDocument/2006/relationships/hyperlink" Target="https://yandex.ru/maps/-/CPAq601i" TargetMode="External"/><Relationship Id="rId4" Type="http://schemas.openxmlformats.org/officeDocument/2006/relationships/hyperlink" Target="https://disk.yandex.ru/d/q_jYKpLTuInbrA" TargetMode="External"/><Relationship Id="rId9" Type="http://schemas.openxmlformats.org/officeDocument/2006/relationships/hyperlink" Target="https://yandex.ru/maps/-/CCU6N0sN-C" TargetMode="External"/><Relationship Id="rId14" Type="http://schemas.openxmlformats.org/officeDocument/2006/relationships/hyperlink" Target="https://yandex.ru/maps/-/CCU6N8QzhA" TargetMode="External"/><Relationship Id="rId22" Type="http://schemas.openxmlformats.org/officeDocument/2006/relationships/hyperlink" Target="https://disk.yandex.ru/d/pQwrHq_99cICgg" TargetMode="External"/><Relationship Id="rId27" Type="http://schemas.openxmlformats.org/officeDocument/2006/relationships/hyperlink" Target="https://disk.yandex.com.am/d/v6a0dC-CuxNwjA" TargetMode="External"/><Relationship Id="rId30" Type="http://schemas.openxmlformats.org/officeDocument/2006/relationships/hyperlink" Target="https://disk.yandex.com.am/d/569_85nUSW7Id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C5" sqref="C5"/>
    </sheetView>
  </sheetViews>
  <sheetFormatPr defaultRowHeight="12.75" x14ac:dyDescent="0.25"/>
  <cols>
    <col min="1" max="1" width="10.5703125" style="1" customWidth="1"/>
    <col min="2" max="2" width="19.28515625" style="1" customWidth="1"/>
    <col min="3" max="3" width="27.85546875" style="1" customWidth="1"/>
    <col min="4" max="4" width="9.5703125" style="1" customWidth="1"/>
    <col min="5" max="5" width="10" style="1" customWidth="1"/>
    <col min="6" max="6" width="15.42578125" style="1" customWidth="1"/>
    <col min="7" max="7" width="12.140625" style="1" customWidth="1"/>
    <col min="8" max="8" width="17.7109375" style="1" customWidth="1"/>
    <col min="9" max="9" width="16.85546875" style="1" customWidth="1"/>
    <col min="10" max="10" width="17.85546875" style="1" customWidth="1"/>
    <col min="11" max="11" width="18.5703125" style="1" customWidth="1"/>
    <col min="12" max="12" width="16.85546875" style="1" bestFit="1" customWidth="1"/>
    <col min="13" max="13" width="21.5703125" style="1" customWidth="1"/>
    <col min="14" max="14" width="15.28515625" style="1" bestFit="1" customWidth="1"/>
    <col min="15" max="15" width="8.7109375" style="1" customWidth="1"/>
    <col min="16" max="16" width="19" style="2" customWidth="1"/>
    <col min="17" max="16384" width="9.140625" style="1"/>
  </cols>
  <sheetData>
    <row r="1" spans="1:16" s="3" customFormat="1" x14ac:dyDescent="0.25">
      <c r="A1" s="4" t="s">
        <v>0</v>
      </c>
      <c r="B1" s="4" t="s">
        <v>3</v>
      </c>
      <c r="C1" s="4" t="s">
        <v>1</v>
      </c>
      <c r="D1" s="4" t="s">
        <v>9</v>
      </c>
      <c r="E1" s="4" t="s">
        <v>10</v>
      </c>
      <c r="F1" s="4" t="s">
        <v>74</v>
      </c>
      <c r="G1" s="5" t="s">
        <v>68</v>
      </c>
      <c r="H1" s="4" t="s">
        <v>62</v>
      </c>
      <c r="I1" s="4" t="s">
        <v>19</v>
      </c>
      <c r="J1" s="4" t="s">
        <v>75</v>
      </c>
      <c r="K1" s="4" t="s">
        <v>18</v>
      </c>
      <c r="L1" s="4" t="s">
        <v>20</v>
      </c>
      <c r="M1" s="4" t="s">
        <v>21</v>
      </c>
      <c r="N1" s="4" t="s">
        <v>81</v>
      </c>
      <c r="O1" s="4" t="s">
        <v>5</v>
      </c>
      <c r="P1" s="4" t="s">
        <v>33</v>
      </c>
    </row>
    <row r="2" spans="1:16" ht="25.5" x14ac:dyDescent="0.25">
      <c r="A2" s="6" t="s">
        <v>2</v>
      </c>
      <c r="B2" s="6" t="s">
        <v>82</v>
      </c>
      <c r="C2" s="6" t="s">
        <v>4</v>
      </c>
      <c r="D2" s="7" t="s">
        <v>9</v>
      </c>
      <c r="E2" s="7" t="s">
        <v>10</v>
      </c>
      <c r="F2" s="6" t="s">
        <v>11</v>
      </c>
      <c r="G2" s="9" t="s">
        <v>69</v>
      </c>
      <c r="H2" s="8" t="s">
        <v>70</v>
      </c>
      <c r="I2" s="6">
        <v>12</v>
      </c>
      <c r="J2" s="6" t="s">
        <v>76</v>
      </c>
      <c r="K2" s="6">
        <f>24*I2</f>
        <v>288</v>
      </c>
      <c r="L2" s="6">
        <v>15</v>
      </c>
      <c r="M2" s="6">
        <f>K2*L2</f>
        <v>4320</v>
      </c>
      <c r="N2" s="11">
        <f>3*M2*5</f>
        <v>64800</v>
      </c>
      <c r="O2" s="6" t="s">
        <v>15</v>
      </c>
      <c r="P2" s="6" t="s">
        <v>34</v>
      </c>
    </row>
    <row r="3" spans="1:16" ht="25.5" x14ac:dyDescent="0.25">
      <c r="A3" s="6" t="s">
        <v>2</v>
      </c>
      <c r="B3" s="6" t="s">
        <v>82</v>
      </c>
      <c r="C3" s="6" t="s">
        <v>6</v>
      </c>
      <c r="D3" s="7" t="s">
        <v>9</v>
      </c>
      <c r="E3" s="7" t="s">
        <v>10</v>
      </c>
      <c r="F3" s="6" t="s">
        <v>12</v>
      </c>
      <c r="G3" s="9" t="s">
        <v>69</v>
      </c>
      <c r="H3" s="8" t="s">
        <v>70</v>
      </c>
      <c r="I3" s="6">
        <v>12</v>
      </c>
      <c r="J3" s="6" t="s">
        <v>76</v>
      </c>
      <c r="K3" s="6">
        <f>24*I3</f>
        <v>288</v>
      </c>
      <c r="L3" s="6">
        <v>15</v>
      </c>
      <c r="M3" s="6">
        <f t="shared" ref="M3:M8" si="0">K3*L3</f>
        <v>4320</v>
      </c>
      <c r="N3" s="11">
        <f>(2.3*M3)*5</f>
        <v>49680</v>
      </c>
      <c r="O3" s="6" t="s">
        <v>16</v>
      </c>
      <c r="P3" s="6" t="s">
        <v>35</v>
      </c>
    </row>
    <row r="4" spans="1:16" ht="25.5" x14ac:dyDescent="0.25">
      <c r="A4" s="6" t="s">
        <v>2</v>
      </c>
      <c r="B4" s="6" t="s">
        <v>82</v>
      </c>
      <c r="C4" s="6" t="s">
        <v>7</v>
      </c>
      <c r="D4" s="7" t="s">
        <v>9</v>
      </c>
      <c r="E4" s="7" t="s">
        <v>10</v>
      </c>
      <c r="F4" s="6" t="s">
        <v>13</v>
      </c>
      <c r="G4" s="9" t="s">
        <v>69</v>
      </c>
      <c r="H4" s="8" t="s">
        <v>70</v>
      </c>
      <c r="I4" s="6">
        <v>24</v>
      </c>
      <c r="J4" s="10"/>
      <c r="K4" s="6">
        <f>13*I4</f>
        <v>312</v>
      </c>
      <c r="L4" s="6">
        <v>15</v>
      </c>
      <c r="M4" s="6">
        <f t="shared" si="0"/>
        <v>4680</v>
      </c>
      <c r="N4" s="11">
        <f>(0.8*M4)*5</f>
        <v>18720</v>
      </c>
      <c r="O4" s="6" t="s">
        <v>17</v>
      </c>
      <c r="P4" s="6" t="s">
        <v>36</v>
      </c>
    </row>
    <row r="5" spans="1:16" ht="25.5" x14ac:dyDescent="0.25">
      <c r="A5" s="6" t="s">
        <v>2</v>
      </c>
      <c r="B5" s="6" t="s">
        <v>82</v>
      </c>
      <c r="C5" s="6" t="s">
        <v>8</v>
      </c>
      <c r="D5" s="7" t="s">
        <v>9</v>
      </c>
      <c r="E5" s="7" t="s">
        <v>10</v>
      </c>
      <c r="F5" s="6" t="s">
        <v>14</v>
      </c>
      <c r="G5" s="9" t="s">
        <v>69</v>
      </c>
      <c r="H5" s="8" t="s">
        <v>70</v>
      </c>
      <c r="I5" s="6"/>
      <c r="J5" s="10"/>
      <c r="K5" s="6">
        <v>99</v>
      </c>
      <c r="L5" s="6">
        <v>15</v>
      </c>
      <c r="M5" s="6">
        <f t="shared" si="0"/>
        <v>1485</v>
      </c>
      <c r="N5" s="11">
        <f>(4.5*M5)*5</f>
        <v>33412.5</v>
      </c>
      <c r="O5" s="6" t="s">
        <v>23</v>
      </c>
      <c r="P5" s="6" t="s">
        <v>38</v>
      </c>
    </row>
    <row r="6" spans="1:16" ht="25.5" x14ac:dyDescent="0.25">
      <c r="A6" s="6" t="s">
        <v>2</v>
      </c>
      <c r="B6" s="6" t="s">
        <v>82</v>
      </c>
      <c r="C6" s="6" t="s">
        <v>24</v>
      </c>
      <c r="D6" s="7" t="s">
        <v>9</v>
      </c>
      <c r="E6" s="7" t="s">
        <v>10</v>
      </c>
      <c r="F6" s="6" t="s">
        <v>28</v>
      </c>
      <c r="G6" s="9" t="s">
        <v>69</v>
      </c>
      <c r="H6" s="8" t="s">
        <v>70</v>
      </c>
      <c r="I6" s="6">
        <v>12</v>
      </c>
      <c r="J6" s="6" t="s">
        <v>76</v>
      </c>
      <c r="K6" s="6">
        <f>24*I6</f>
        <v>288</v>
      </c>
      <c r="L6" s="6">
        <v>15</v>
      </c>
      <c r="M6" s="6">
        <f t="shared" si="0"/>
        <v>4320</v>
      </c>
      <c r="N6" s="11">
        <f>(6.5*M6)*5</f>
        <v>140400</v>
      </c>
      <c r="O6" s="6" t="s">
        <v>25</v>
      </c>
      <c r="P6" s="6" t="s">
        <v>39</v>
      </c>
    </row>
    <row r="7" spans="1:16" ht="25.5" x14ac:dyDescent="0.25">
      <c r="A7" s="6" t="s">
        <v>2</v>
      </c>
      <c r="B7" s="6" t="s">
        <v>82</v>
      </c>
      <c r="C7" s="6" t="s">
        <v>24</v>
      </c>
      <c r="D7" s="7" t="s">
        <v>9</v>
      </c>
      <c r="E7" s="7" t="s">
        <v>10</v>
      </c>
      <c r="F7" s="6" t="s">
        <v>29</v>
      </c>
      <c r="G7" s="9" t="s">
        <v>69</v>
      </c>
      <c r="H7" s="8" t="s">
        <v>70</v>
      </c>
      <c r="I7" s="6">
        <v>12</v>
      </c>
      <c r="J7" s="6" t="s">
        <v>76</v>
      </c>
      <c r="K7" s="6">
        <f>24*I7</f>
        <v>288</v>
      </c>
      <c r="L7" s="6">
        <v>15</v>
      </c>
      <c r="M7" s="6">
        <f t="shared" si="0"/>
        <v>4320</v>
      </c>
      <c r="N7" s="11">
        <f>(1.5*M7)*5</f>
        <v>32400</v>
      </c>
      <c r="O7" s="6" t="s">
        <v>26</v>
      </c>
      <c r="P7" s="6" t="s">
        <v>39</v>
      </c>
    </row>
    <row r="8" spans="1:16" ht="25.5" x14ac:dyDescent="0.25">
      <c r="A8" s="6" t="s">
        <v>2</v>
      </c>
      <c r="B8" s="6" t="s">
        <v>82</v>
      </c>
      <c r="C8" s="6" t="s">
        <v>24</v>
      </c>
      <c r="D8" s="7" t="s">
        <v>9</v>
      </c>
      <c r="E8" s="7" t="s">
        <v>10</v>
      </c>
      <c r="F8" s="6" t="s">
        <v>30</v>
      </c>
      <c r="G8" s="9" t="s">
        <v>69</v>
      </c>
      <c r="H8" s="8" t="s">
        <v>70</v>
      </c>
      <c r="I8" s="6">
        <v>12</v>
      </c>
      <c r="J8" s="6" t="s">
        <v>76</v>
      </c>
      <c r="K8" s="6">
        <f>24*I8</f>
        <v>288</v>
      </c>
      <c r="L8" s="6">
        <v>15</v>
      </c>
      <c r="M8" s="6">
        <f t="shared" si="0"/>
        <v>4320</v>
      </c>
      <c r="N8" s="11">
        <f>(6.5*M8)*5</f>
        <v>140400</v>
      </c>
      <c r="O8" s="6" t="s">
        <v>27</v>
      </c>
      <c r="P8" s="6" t="s">
        <v>39</v>
      </c>
    </row>
    <row r="9" spans="1:16" ht="25.5" x14ac:dyDescent="0.25">
      <c r="A9" s="6" t="s">
        <v>2</v>
      </c>
      <c r="B9" s="6" t="s">
        <v>82</v>
      </c>
      <c r="C9" s="6" t="s">
        <v>31</v>
      </c>
      <c r="D9" s="7" t="s">
        <v>9</v>
      </c>
      <c r="E9" s="7" t="s">
        <v>10</v>
      </c>
      <c r="F9" s="6" t="s">
        <v>61</v>
      </c>
      <c r="G9" s="9" t="s">
        <v>69</v>
      </c>
      <c r="H9" s="8" t="s">
        <v>70</v>
      </c>
      <c r="I9" s="6">
        <v>12</v>
      </c>
      <c r="J9" s="10"/>
      <c r="K9" s="6">
        <f>18*I9</f>
        <v>216</v>
      </c>
      <c r="L9" s="6">
        <v>15</v>
      </c>
      <c r="M9" s="6">
        <f t="shared" ref="M9" si="1">K9*L9</f>
        <v>3240</v>
      </c>
      <c r="N9" s="11">
        <f>1.8*M9*5</f>
        <v>29160</v>
      </c>
      <c r="O9" s="6" t="s">
        <v>32</v>
      </c>
      <c r="P9" s="6" t="s">
        <v>40</v>
      </c>
    </row>
    <row r="10" spans="1:16" ht="25.5" x14ac:dyDescent="0.25">
      <c r="A10" s="6" t="s">
        <v>2</v>
      </c>
      <c r="B10" s="6" t="s">
        <v>82</v>
      </c>
      <c r="C10" s="6" t="s">
        <v>42</v>
      </c>
      <c r="D10" s="7" t="s">
        <v>9</v>
      </c>
      <c r="E10" s="7" t="s">
        <v>10</v>
      </c>
      <c r="F10" s="6" t="s">
        <v>44</v>
      </c>
      <c r="G10" s="9" t="s">
        <v>69</v>
      </c>
      <c r="H10" s="8" t="s">
        <v>70</v>
      </c>
      <c r="I10" s="6">
        <v>12</v>
      </c>
      <c r="J10" s="6" t="s">
        <v>76</v>
      </c>
      <c r="K10" s="6">
        <f>24*I10</f>
        <v>288</v>
      </c>
      <c r="L10" s="6">
        <v>15</v>
      </c>
      <c r="M10" s="6">
        <f t="shared" ref="M10:M17" si="2">K10*L10</f>
        <v>4320</v>
      </c>
      <c r="N10" s="11">
        <f>2*M10*5</f>
        <v>43200</v>
      </c>
      <c r="O10" s="6" t="s">
        <v>41</v>
      </c>
      <c r="P10" s="6" t="s">
        <v>43</v>
      </c>
    </row>
    <row r="11" spans="1:16" ht="25.5" x14ac:dyDescent="0.25">
      <c r="A11" s="6" t="s">
        <v>2</v>
      </c>
      <c r="B11" s="6" t="s">
        <v>82</v>
      </c>
      <c r="C11" s="6" t="s">
        <v>45</v>
      </c>
      <c r="D11" s="7" t="s">
        <v>9</v>
      </c>
      <c r="E11" s="7" t="s">
        <v>10</v>
      </c>
      <c r="F11" s="6" t="s">
        <v>47</v>
      </c>
      <c r="G11" s="9" t="s">
        <v>69</v>
      </c>
      <c r="H11" s="8" t="s">
        <v>70</v>
      </c>
      <c r="I11" s="6">
        <v>12</v>
      </c>
      <c r="J11" s="6" t="s">
        <v>76</v>
      </c>
      <c r="K11" s="6">
        <f>24*I11</f>
        <v>288</v>
      </c>
      <c r="L11" s="6">
        <v>15</v>
      </c>
      <c r="M11" s="6">
        <f t="shared" si="2"/>
        <v>4320</v>
      </c>
      <c r="N11" s="11">
        <f>3.8*M11*5</f>
        <v>82080</v>
      </c>
      <c r="O11" s="6" t="s">
        <v>46</v>
      </c>
      <c r="P11" s="6" t="s">
        <v>48</v>
      </c>
    </row>
    <row r="12" spans="1:16" ht="25.5" x14ac:dyDescent="0.25">
      <c r="A12" s="6" t="s">
        <v>2</v>
      </c>
      <c r="B12" s="6" t="s">
        <v>82</v>
      </c>
      <c r="C12" s="6" t="s">
        <v>50</v>
      </c>
      <c r="D12" s="7" t="s">
        <v>9</v>
      </c>
      <c r="E12" s="7" t="s">
        <v>10</v>
      </c>
      <c r="F12" s="6" t="s">
        <v>52</v>
      </c>
      <c r="G12" s="9" t="s">
        <v>69</v>
      </c>
      <c r="H12" s="8" t="s">
        <v>70</v>
      </c>
      <c r="I12" s="6">
        <v>12</v>
      </c>
      <c r="J12" s="6" t="s">
        <v>73</v>
      </c>
      <c r="K12" s="6">
        <f>16*I12</f>
        <v>192</v>
      </c>
      <c r="L12" s="6">
        <v>15</v>
      </c>
      <c r="M12" s="6">
        <f t="shared" si="2"/>
        <v>2880</v>
      </c>
      <c r="N12" s="11">
        <f>6.3*M12*5</f>
        <v>90720</v>
      </c>
      <c r="O12" s="6" t="s">
        <v>49</v>
      </c>
      <c r="P12" s="6" t="s">
        <v>51</v>
      </c>
    </row>
    <row r="13" spans="1:16" ht="25.5" x14ac:dyDescent="0.25">
      <c r="A13" s="6" t="s">
        <v>2</v>
      </c>
      <c r="B13" s="6" t="s">
        <v>82</v>
      </c>
      <c r="C13" s="6" t="s">
        <v>53</v>
      </c>
      <c r="D13" s="7" t="s">
        <v>9</v>
      </c>
      <c r="E13" s="7" t="s">
        <v>10</v>
      </c>
      <c r="F13" s="6" t="s">
        <v>56</v>
      </c>
      <c r="G13" s="9" t="s">
        <v>69</v>
      </c>
      <c r="H13" s="8" t="s">
        <v>70</v>
      </c>
      <c r="I13" s="6">
        <v>12</v>
      </c>
      <c r="J13" s="6" t="s">
        <v>72</v>
      </c>
      <c r="K13" s="6">
        <f>18*I13</f>
        <v>216</v>
      </c>
      <c r="L13" s="6">
        <v>15</v>
      </c>
      <c r="M13" s="6">
        <f t="shared" si="2"/>
        <v>3240</v>
      </c>
      <c r="N13" s="11">
        <f>2.5*M13*5</f>
        <v>40500</v>
      </c>
      <c r="O13" s="6" t="s">
        <v>54</v>
      </c>
      <c r="P13" s="6" t="s">
        <v>55</v>
      </c>
    </row>
    <row r="14" spans="1:16" ht="25.5" x14ac:dyDescent="0.25">
      <c r="A14" s="6" t="s">
        <v>2</v>
      </c>
      <c r="B14" s="6" t="s">
        <v>82</v>
      </c>
      <c r="C14" s="6" t="s">
        <v>57</v>
      </c>
      <c r="D14" s="7" t="s">
        <v>9</v>
      </c>
      <c r="E14" s="7" t="s">
        <v>10</v>
      </c>
      <c r="F14" s="6" t="s">
        <v>59</v>
      </c>
      <c r="G14" s="9" t="s">
        <v>69</v>
      </c>
      <c r="H14" s="8" t="s">
        <v>70</v>
      </c>
      <c r="I14" s="6">
        <v>12</v>
      </c>
      <c r="J14" s="10"/>
      <c r="K14" s="6">
        <f>18*I14</f>
        <v>216</v>
      </c>
      <c r="L14" s="6">
        <v>15</v>
      </c>
      <c r="M14" s="6">
        <f t="shared" si="2"/>
        <v>3240</v>
      </c>
      <c r="N14" s="11">
        <f>1.4*M14*5</f>
        <v>22680</v>
      </c>
      <c r="O14" s="6" t="s">
        <v>58</v>
      </c>
      <c r="P14" s="6" t="s">
        <v>60</v>
      </c>
    </row>
    <row r="15" spans="1:16" ht="25.5" x14ac:dyDescent="0.25">
      <c r="A15" s="6" t="s">
        <v>2</v>
      </c>
      <c r="B15" s="6" t="s">
        <v>82</v>
      </c>
      <c r="C15" s="6" t="s">
        <v>71</v>
      </c>
      <c r="D15" s="7" t="s">
        <v>9</v>
      </c>
      <c r="E15" s="7" t="s">
        <v>10</v>
      </c>
      <c r="F15" s="6" t="s">
        <v>22</v>
      </c>
      <c r="G15" s="9" t="s">
        <v>69</v>
      </c>
      <c r="H15" s="8" t="s">
        <v>70</v>
      </c>
      <c r="I15" s="6">
        <v>24</v>
      </c>
      <c r="J15" s="6" t="s">
        <v>72</v>
      </c>
      <c r="K15" s="6">
        <f>16*I15</f>
        <v>384</v>
      </c>
      <c r="L15" s="6">
        <v>15</v>
      </c>
      <c r="M15" s="6">
        <f t="shared" si="2"/>
        <v>5760</v>
      </c>
      <c r="N15" s="11">
        <f>2.5*M15*5</f>
        <v>72000</v>
      </c>
      <c r="O15" s="6" t="s">
        <v>63</v>
      </c>
      <c r="P15" s="6" t="s">
        <v>37</v>
      </c>
    </row>
    <row r="16" spans="1:16" ht="25.5" x14ac:dyDescent="0.25">
      <c r="A16" s="6" t="s">
        <v>2</v>
      </c>
      <c r="B16" s="6" t="s">
        <v>82</v>
      </c>
      <c r="C16" s="6" t="s">
        <v>64</v>
      </c>
      <c r="D16" s="7" t="s">
        <v>9</v>
      </c>
      <c r="E16" s="7" t="s">
        <v>10</v>
      </c>
      <c r="F16" s="6" t="s">
        <v>65</v>
      </c>
      <c r="G16" s="9" t="s">
        <v>69</v>
      </c>
      <c r="H16" s="8" t="s">
        <v>70</v>
      </c>
      <c r="I16" s="6">
        <v>12</v>
      </c>
      <c r="J16" s="6" t="s">
        <v>76</v>
      </c>
      <c r="K16" s="6">
        <f>24*I16</f>
        <v>288</v>
      </c>
      <c r="L16" s="6">
        <v>15</v>
      </c>
      <c r="M16" s="6">
        <f t="shared" si="2"/>
        <v>4320</v>
      </c>
      <c r="N16" s="11">
        <f>6.6*M16*5</f>
        <v>142560</v>
      </c>
      <c r="O16" s="6" t="s">
        <v>66</v>
      </c>
      <c r="P16" s="6" t="s">
        <v>67</v>
      </c>
    </row>
    <row r="17" spans="1:16" ht="25.5" x14ac:dyDescent="0.25">
      <c r="A17" s="6" t="s">
        <v>2</v>
      </c>
      <c r="B17" s="6" t="s">
        <v>82</v>
      </c>
      <c r="C17" s="6" t="s">
        <v>77</v>
      </c>
      <c r="D17" s="7" t="s">
        <v>9</v>
      </c>
      <c r="E17" s="7" t="s">
        <v>10</v>
      </c>
      <c r="F17" s="6" t="s">
        <v>78</v>
      </c>
      <c r="G17" s="9" t="s">
        <v>69</v>
      </c>
      <c r="H17" s="8" t="s">
        <v>70</v>
      </c>
      <c r="I17" s="6">
        <v>12</v>
      </c>
      <c r="J17" s="6" t="s">
        <v>76</v>
      </c>
      <c r="K17" s="6">
        <f>24*I17</f>
        <v>288</v>
      </c>
      <c r="L17" s="6">
        <v>15</v>
      </c>
      <c r="M17" s="6">
        <f t="shared" si="2"/>
        <v>4320</v>
      </c>
      <c r="N17" s="11">
        <f>5.8*M17*5</f>
        <v>125280</v>
      </c>
      <c r="O17" s="6" t="s">
        <v>79</v>
      </c>
      <c r="P17" s="6" t="s">
        <v>80</v>
      </c>
    </row>
  </sheetData>
  <autoFilter ref="A1:P16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E2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D9" r:id="rId16"/>
    <hyperlink ref="E10" r:id="rId17"/>
    <hyperlink ref="D10" r:id="rId18"/>
    <hyperlink ref="E11" r:id="rId19"/>
    <hyperlink ref="D11" r:id="rId20"/>
    <hyperlink ref="E12" r:id="rId21"/>
    <hyperlink ref="D12" r:id="rId22"/>
    <hyperlink ref="E13" r:id="rId23"/>
    <hyperlink ref="D13" r:id="rId24"/>
    <hyperlink ref="D14" r:id="rId25"/>
    <hyperlink ref="E14" r:id="rId26"/>
    <hyperlink ref="D15" r:id="rId27"/>
    <hyperlink ref="E15" r:id="rId28"/>
    <hyperlink ref="E16" r:id="rId29"/>
    <hyperlink ref="D16" r:id="rId30"/>
    <hyperlink ref="E17" r:id="rId31"/>
    <hyperlink ref="D17" r:id="rId32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Медиафасады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2026-07-29T21:33:30Z</dcterms:modified>
</cp:coreProperties>
</file>