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Радио!$A$1:$O$2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L17" i="1" s="1"/>
  <c r="F16" i="1"/>
  <c r="J16" i="1" s="1"/>
  <c r="F15" i="1"/>
  <c r="J15" i="1" s="1"/>
  <c r="F14" i="1"/>
  <c r="L14" i="1" s="1"/>
  <c r="F13" i="1"/>
  <c r="L13" i="1" s="1"/>
  <c r="F12" i="1"/>
  <c r="L12" i="1" s="1"/>
  <c r="F11" i="1"/>
  <c r="L11" i="1" s="1"/>
  <c r="F10" i="1"/>
  <c r="J10" i="1" s="1"/>
  <c r="F9" i="1"/>
  <c r="J9" i="1" s="1"/>
  <c r="F8" i="1"/>
  <c r="L8" i="1" s="1"/>
  <c r="F7" i="1"/>
  <c r="J7" i="1" s="1"/>
  <c r="F6" i="1"/>
  <c r="L6" i="1" s="1"/>
  <c r="F5" i="1"/>
  <c r="J5" i="1" s="1"/>
  <c r="F4" i="1"/>
  <c r="J4" i="1" s="1"/>
  <c r="F3" i="1"/>
  <c r="L3" i="1" s="1"/>
  <c r="F2" i="1"/>
  <c r="K2" i="1" s="1"/>
  <c r="I13" i="1" l="1"/>
  <c r="K7" i="1"/>
  <c r="J11" i="1"/>
  <c r="G3" i="1"/>
  <c r="I15" i="1"/>
  <c r="I3" i="1"/>
  <c r="H10" i="1"/>
  <c r="G5" i="1"/>
  <c r="G7" i="1"/>
  <c r="L7" i="1"/>
  <c r="K11" i="1"/>
  <c r="J14" i="1"/>
  <c r="K15" i="1"/>
  <c r="J3" i="1"/>
  <c r="K10" i="1"/>
  <c r="K5" i="1"/>
  <c r="H7" i="1"/>
  <c r="G11" i="1"/>
  <c r="G9" i="1"/>
  <c r="G15" i="1"/>
  <c r="L15" i="1"/>
  <c r="G10" i="1"/>
  <c r="J6" i="1"/>
  <c r="I14" i="1"/>
  <c r="K3" i="1"/>
  <c r="L10" i="1"/>
  <c r="I6" i="1"/>
  <c r="I7" i="1"/>
  <c r="I11" i="1"/>
  <c r="K9" i="1"/>
  <c r="H15" i="1"/>
  <c r="I17" i="1"/>
  <c r="G4" i="1"/>
  <c r="K4" i="1"/>
  <c r="I8" i="1"/>
  <c r="I12" i="1"/>
  <c r="G16" i="1"/>
  <c r="K16" i="1"/>
  <c r="H4" i="1"/>
  <c r="L4" i="1"/>
  <c r="J8" i="1"/>
  <c r="J13" i="1"/>
  <c r="H5" i="1"/>
  <c r="L5" i="1"/>
  <c r="H9" i="1"/>
  <c r="L9" i="1"/>
  <c r="J12" i="1"/>
  <c r="H16" i="1"/>
  <c r="L16" i="1"/>
  <c r="J17" i="1"/>
  <c r="I4" i="1"/>
  <c r="G8" i="1"/>
  <c r="K8" i="1"/>
  <c r="I10" i="1"/>
  <c r="G13" i="1"/>
  <c r="K13" i="1"/>
  <c r="I5" i="1"/>
  <c r="G6" i="1"/>
  <c r="K6" i="1"/>
  <c r="I9" i="1"/>
  <c r="G12" i="1"/>
  <c r="K12" i="1"/>
  <c r="I16" i="1"/>
  <c r="G14" i="1"/>
  <c r="K14" i="1"/>
  <c r="G17" i="1"/>
  <c r="K17" i="1"/>
  <c r="H3" i="1"/>
  <c r="H8" i="1"/>
  <c r="H13" i="1"/>
  <c r="H6" i="1"/>
  <c r="H11" i="1"/>
  <c r="H12" i="1"/>
  <c r="H14" i="1"/>
  <c r="H17" i="1"/>
  <c r="L2" i="1"/>
  <c r="H2" i="1"/>
  <c r="I2" i="1"/>
  <c r="J2" i="1"/>
  <c r="G2" i="1"/>
</calcChain>
</file>

<file path=xl/sharedStrings.xml><?xml version="1.0" encoding="utf-8"?>
<sst xmlns="http://schemas.openxmlformats.org/spreadsheetml/2006/main" count="111" uniqueCount="51">
  <si>
    <t>Город</t>
  </si>
  <si>
    <t xml:space="preserve">Вид рекламы </t>
  </si>
  <si>
    <t>Радиостанция</t>
  </si>
  <si>
    <t>Период, дней</t>
  </si>
  <si>
    <t>Изготовление ролика</t>
  </si>
  <si>
    <t>Реклама на радио</t>
  </si>
  <si>
    <t>Выходов за период</t>
  </si>
  <si>
    <t>Целевая аудитория</t>
  </si>
  <si>
    <t>Охват территории</t>
  </si>
  <si>
    <t>Возвраст: 20-44 лет. Пол: 46% мужчины, 54% женщины</t>
  </si>
  <si>
    <t>Европа плюс</t>
  </si>
  <si>
    <t>Город + 50 км в радиусе</t>
  </si>
  <si>
    <t>Пермь</t>
  </si>
  <si>
    <t>Детское радио</t>
  </si>
  <si>
    <t>Выходов в день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</si>
  <si>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</si>
  <si>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</si>
  <si>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</si>
  <si>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</si>
  <si>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</si>
  <si>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</si>
  <si>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От 900 руб.</t>
  </si>
  <si>
    <t>Лайк ФМ</t>
  </si>
  <si>
    <t>Релакс ФМ</t>
  </si>
  <si>
    <t>Авторадио</t>
  </si>
  <si>
    <t>ДФМ</t>
  </si>
  <si>
    <t>Радио Мир</t>
  </si>
  <si>
    <t>Монте Карло</t>
  </si>
  <si>
    <t>ПИ ФМ</t>
  </si>
  <si>
    <t>Русское радио</t>
  </si>
  <si>
    <t>Хит ФМ</t>
  </si>
  <si>
    <t>Энерджи</t>
  </si>
  <si>
    <t>Юмор ФМ</t>
  </si>
  <si>
    <t>Возраст: от 14 до 35 лет. Пол: мужчины 48%, женщины 52%</t>
  </si>
  <si>
    <t>Возраст: от 25 до 45 лет. Пол: мужчины 49%, женщины 51%</t>
  </si>
  <si>
    <t>Возраст: от 14 до 64 лет. Пол: мужчины 57%, женщины 43%</t>
  </si>
  <si>
    <t>Радио Гордость</t>
  </si>
  <si>
    <t>Возраст: от 20 до 65 лет. Пол: мужчины 55%, женщины 45%</t>
  </si>
  <si>
    <t>Возраст: от 10 до 50 лет. Пол: мужчины 29%, женщины 71%</t>
  </si>
  <si>
    <t>Возраст: от 16 до 35 лет. Пол: мужчины 51%, женщины 49%</t>
  </si>
  <si>
    <t>Радио Камеди</t>
  </si>
  <si>
    <t>Возраст: от 15 до 35 лет. Пол: мужчины 59%, женщины 41%</t>
  </si>
  <si>
    <t>Радио Максимум</t>
  </si>
  <si>
    <t>Возраст: от 16 до 35 лет. Пол: мужчины 63%, женщины 37%</t>
  </si>
  <si>
    <t>Возраст: от 25 до 65 лет. Пол: мужчины 62%, женщины 38%</t>
  </si>
  <si>
    <t>Возраст: от 25 до 44 лет. Пол: мужчины 43%, женщины 57%</t>
  </si>
  <si>
    <t>Возраст: от 10 до 65 лет. Пол: мужчины 47%, женщины 53%</t>
  </si>
  <si>
    <t>Возраст: от 20 до 45 лет. Пол: мужчины 51%, женщины 49%</t>
  </si>
  <si>
    <t>Возраст: от 15 до 40 лет. Пол: мужчины 56%, женщины 44%</t>
  </si>
  <si>
    <t>Возраст: от 29 до 59 лет. Пол: мужчины 59%, женщины 41%</t>
  </si>
  <si>
    <t>Возраст: от 25 до 55 лет. Пол: мужчины 52%, женщины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</si>
</sst>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D3" sqref="D3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6.7109375" style="2" customWidth="1"/>
    <col min="4" max="4" width="18.5703125" style="2" customWidth="1"/>
    <col min="5" max="5" width="16.85546875" style="2" customWidth="1"/>
    <col min="6" max="6" width="21.5703125" style="2" customWidth="1"/>
    <col min="7" max="7" width="15.28515625" style="3" customWidth="1"/>
    <col min="8" max="12" width="16.28515625" style="3" customWidth="1"/>
    <col min="13" max="13" width="20.7109375" style="2" customWidth="1"/>
    <col min="14" max="14" width="21.5703125" style="2" customWidth="1"/>
    <col min="15" max="15" width="16.85546875" style="2" customWidth="1"/>
    <col min="16" max="16384" width="9.140625" style="2"/>
  </cols>
  <sheetData>
    <row r="1" spans="1:15" ht="25.5" x14ac:dyDescent="0.2">
      <c r="A1" s="4" t="s">
        <v>0</v>
      </c>
      <c r="B1" s="4" t="s">
        <v>1</v>
      </c>
      <c r="C1" s="4" t="s">
        <v>2</v>
      </c>
      <c r="D1" s="4" t="s">
        <v>14</v>
      </c>
      <c r="E1" s="4" t="s">
        <v>3</v>
      </c>
      <c r="F1" s="4" t="s">
        <v>6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8</v>
      </c>
      <c r="N1" s="4" t="s">
        <v>7</v>
      </c>
      <c r="O1" s="4" t="s">
        <v>4</v>
      </c>
    </row>
    <row r="2" spans="1:15" ht="38.25" x14ac:dyDescent="0.2">
      <c r="A2" s="5" t="s">
        <v>12</v>
      </c>
      <c r="B2" s="5" t="s">
        <v>5</v>
      </c>
      <c r="C2" s="5" t="s">
        <v>10</v>
      </c>
      <c r="D2" s="5">
        <v>1</v>
      </c>
      <c r="E2" s="5">
        <v>1</v>
      </c>
      <c r="F2" s="5">
        <f>D2*E2</f>
        <v>1</v>
      </c>
      <c r="G2" s="1">
        <f>45*F2*5</f>
        <v>225</v>
      </c>
      <c r="H2" s="1">
        <f>45*F2*10</f>
        <v>450</v>
      </c>
      <c r="I2" s="1">
        <f>45*F2*15</f>
        <v>675</v>
      </c>
      <c r="J2" s="1">
        <f>45*F2*20</f>
        <v>900</v>
      </c>
      <c r="K2" s="1">
        <f>45*F2*25</f>
        <v>1125</v>
      </c>
      <c r="L2" s="1">
        <f>45*F2*30</f>
        <v>1350</v>
      </c>
      <c r="M2" s="5" t="s">
        <v>11</v>
      </c>
      <c r="N2" s="5" t="s">
        <v>9</v>
      </c>
      <c r="O2" s="5" t="s">
        <v>21</v>
      </c>
    </row>
    <row r="3" spans="1:15" ht="38.25" x14ac:dyDescent="0.2">
      <c r="A3" s="5" t="s">
        <v>12</v>
      </c>
      <c r="B3" s="5" t="s">
        <v>5</v>
      </c>
      <c r="C3" s="6" t="s">
        <v>22</v>
      </c>
      <c r="D3" s="5">
        <v>1</v>
      </c>
      <c r="E3" s="5">
        <v>1</v>
      </c>
      <c r="F3" s="5">
        <f t="shared" ref="F3:F17" si="0">D3*E3</f>
        <v>1</v>
      </c>
      <c r="G3" s="1">
        <f>40*F3*5</f>
        <v>200</v>
      </c>
      <c r="H3" s="1">
        <f>40*F3*10</f>
        <v>400</v>
      </c>
      <c r="I3" s="1">
        <f>40*F3*15</f>
        <v>600</v>
      </c>
      <c r="J3" s="1">
        <f>40*F3*20</f>
        <v>800</v>
      </c>
      <c r="K3" s="1">
        <f>40*F3*25</f>
        <v>1000</v>
      </c>
      <c r="L3" s="1">
        <f>40*F3*30</f>
        <v>1200</v>
      </c>
      <c r="M3" s="5" t="s">
        <v>11</v>
      </c>
      <c r="N3" s="5" t="s">
        <v>33</v>
      </c>
      <c r="O3" s="5" t="s">
        <v>21</v>
      </c>
    </row>
    <row r="4" spans="1:15" ht="38.25" x14ac:dyDescent="0.2">
      <c r="A4" s="5" t="s">
        <v>12</v>
      </c>
      <c r="B4" s="5" t="s">
        <v>5</v>
      </c>
      <c r="C4" s="6" t="s">
        <v>23</v>
      </c>
      <c r="D4" s="5">
        <v>1</v>
      </c>
      <c r="E4" s="5">
        <v>1</v>
      </c>
      <c r="F4" s="5">
        <f t="shared" si="0"/>
        <v>1</v>
      </c>
      <c r="G4" s="1">
        <f>50*F4*5</f>
        <v>250</v>
      </c>
      <c r="H4" s="1">
        <f>50*F4*10</f>
        <v>500</v>
      </c>
      <c r="I4" s="1">
        <f>50*F4*15</f>
        <v>750</v>
      </c>
      <c r="J4" s="1">
        <f>50*F4*20</f>
        <v>1000</v>
      </c>
      <c r="K4" s="1">
        <f>50*F4*25</f>
        <v>1250</v>
      </c>
      <c r="L4" s="1">
        <f>50*F4*30</f>
        <v>1500</v>
      </c>
      <c r="M4" s="5" t="s">
        <v>11</v>
      </c>
      <c r="N4" s="5" t="s">
        <v>34</v>
      </c>
      <c r="O4" s="5" t="s">
        <v>21</v>
      </c>
    </row>
    <row r="5" spans="1:15" ht="38.25" x14ac:dyDescent="0.2">
      <c r="A5" s="5" t="s">
        <v>12</v>
      </c>
      <c r="B5" s="5" t="s">
        <v>5</v>
      </c>
      <c r="C5" s="6" t="s">
        <v>24</v>
      </c>
      <c r="D5" s="5">
        <v>1</v>
      </c>
      <c r="E5" s="5">
        <v>1</v>
      </c>
      <c r="F5" s="5">
        <f t="shared" si="0"/>
        <v>1</v>
      </c>
      <c r="G5" s="1">
        <f>130*F5*5</f>
        <v>650</v>
      </c>
      <c r="H5" s="1">
        <f>130*F5*10</f>
        <v>1300</v>
      </c>
      <c r="I5" s="1">
        <f>130*F5*15</f>
        <v>1950</v>
      </c>
      <c r="J5" s="1">
        <f>130*F5*20</f>
        <v>2600</v>
      </c>
      <c r="K5" s="1">
        <f>130*F5*25</f>
        <v>3250</v>
      </c>
      <c r="L5" s="1">
        <f>130*F5*30</f>
        <v>3900</v>
      </c>
      <c r="M5" s="5" t="s">
        <v>11</v>
      </c>
      <c r="N5" s="5" t="s">
        <v>35</v>
      </c>
      <c r="O5" s="5" t="s">
        <v>21</v>
      </c>
    </row>
    <row r="6" spans="1:15" ht="38.25" x14ac:dyDescent="0.2">
      <c r="A6" s="5" t="s">
        <v>12</v>
      </c>
      <c r="B6" s="5" t="s">
        <v>5</v>
      </c>
      <c r="C6" s="5" t="s">
        <v>36</v>
      </c>
      <c r="D6" s="5">
        <v>1</v>
      </c>
      <c r="E6" s="5">
        <v>1</v>
      </c>
      <c r="F6" s="5">
        <f t="shared" si="0"/>
        <v>1</v>
      </c>
      <c r="G6" s="1">
        <f>38*F6*5</f>
        <v>190</v>
      </c>
      <c r="H6" s="1">
        <f>38*F6*10</f>
        <v>380</v>
      </c>
      <c r="I6" s="1">
        <f>38*F6*15</f>
        <v>570</v>
      </c>
      <c r="J6" s="1">
        <f>38*F6*20</f>
        <v>760</v>
      </c>
      <c r="K6" s="1">
        <f>38*F6*25</f>
        <v>950</v>
      </c>
      <c r="L6" s="1">
        <f>38*F6*30</f>
        <v>1140</v>
      </c>
      <c r="M6" s="5" t="s">
        <v>11</v>
      </c>
      <c r="N6" s="5" t="s">
        <v>37</v>
      </c>
      <c r="O6" s="5" t="s">
        <v>21</v>
      </c>
    </row>
    <row r="7" spans="1:15" ht="38.25" x14ac:dyDescent="0.2">
      <c r="A7" s="5" t="s">
        <v>12</v>
      </c>
      <c r="B7" s="5" t="s">
        <v>5</v>
      </c>
      <c r="C7" s="6" t="s">
        <v>13</v>
      </c>
      <c r="D7" s="5">
        <v>1</v>
      </c>
      <c r="E7" s="5">
        <v>1</v>
      </c>
      <c r="F7" s="5">
        <f t="shared" si="0"/>
        <v>1</v>
      </c>
      <c r="G7" s="1">
        <f>38*F7*5</f>
        <v>190</v>
      </c>
      <c r="H7" s="1">
        <f>38*F7*10</f>
        <v>380</v>
      </c>
      <c r="I7" s="1">
        <f>38*F7*15</f>
        <v>570</v>
      </c>
      <c r="J7" s="1">
        <f>38*F7*20</f>
        <v>760</v>
      </c>
      <c r="K7" s="1">
        <f>38*F7*25</f>
        <v>950</v>
      </c>
      <c r="L7" s="1">
        <f>38*F7*30</f>
        <v>1140</v>
      </c>
      <c r="M7" s="5" t="s">
        <v>11</v>
      </c>
      <c r="N7" s="5" t="s">
        <v>38</v>
      </c>
      <c r="O7" s="5" t="s">
        <v>21</v>
      </c>
    </row>
    <row r="8" spans="1:15" ht="38.25" x14ac:dyDescent="0.2">
      <c r="A8" s="5" t="s">
        <v>12</v>
      </c>
      <c r="B8" s="5" t="s">
        <v>5</v>
      </c>
      <c r="C8" s="6" t="s">
        <v>25</v>
      </c>
      <c r="D8" s="5">
        <v>1</v>
      </c>
      <c r="E8" s="5">
        <v>1</v>
      </c>
      <c r="F8" s="5">
        <f t="shared" si="0"/>
        <v>1</v>
      </c>
      <c r="G8" s="1">
        <f>50*F8*5</f>
        <v>250</v>
      </c>
      <c r="H8" s="1">
        <f>50*F8*10</f>
        <v>500</v>
      </c>
      <c r="I8" s="1">
        <f>50*F8*15</f>
        <v>750</v>
      </c>
      <c r="J8" s="1">
        <f>50*F8*20</f>
        <v>1000</v>
      </c>
      <c r="K8" s="1">
        <f>50*F8*25</f>
        <v>1250</v>
      </c>
      <c r="L8" s="1">
        <f>50*F8*30</f>
        <v>1500</v>
      </c>
      <c r="M8" s="5" t="s">
        <v>11</v>
      </c>
      <c r="N8" s="5" t="s">
        <v>39</v>
      </c>
      <c r="O8" s="5" t="s">
        <v>21</v>
      </c>
    </row>
    <row r="9" spans="1:15" ht="38.25" x14ac:dyDescent="0.2">
      <c r="A9" s="5" t="s">
        <v>12</v>
      </c>
      <c r="B9" s="5" t="s">
        <v>5</v>
      </c>
      <c r="C9" s="5" t="s">
        <v>40</v>
      </c>
      <c r="D9" s="5">
        <v>1</v>
      </c>
      <c r="E9" s="5">
        <v>1</v>
      </c>
      <c r="F9" s="5">
        <f t="shared" si="0"/>
        <v>1</v>
      </c>
      <c r="G9" s="1">
        <f>59*F9*5</f>
        <v>295</v>
      </c>
      <c r="H9" s="1">
        <f>59*F9*10</f>
        <v>590</v>
      </c>
      <c r="I9" s="1">
        <f>59*F9*15</f>
        <v>885</v>
      </c>
      <c r="J9" s="1">
        <f>59*F9*20</f>
        <v>1180</v>
      </c>
      <c r="K9" s="1">
        <f>59*F9*25</f>
        <v>1475</v>
      </c>
      <c r="L9" s="1">
        <f>59*F9*30</f>
        <v>1770</v>
      </c>
      <c r="M9" s="5" t="s">
        <v>11</v>
      </c>
      <c r="N9" s="5" t="s">
        <v>41</v>
      </c>
      <c r="O9" s="5" t="s">
        <v>21</v>
      </c>
    </row>
    <row r="10" spans="1:15" ht="38.25" x14ac:dyDescent="0.2">
      <c r="A10" s="5" t="s">
        <v>12</v>
      </c>
      <c r="B10" s="5" t="s">
        <v>5</v>
      </c>
      <c r="C10" s="7" t="s">
        <v>42</v>
      </c>
      <c r="D10" s="5">
        <v>1</v>
      </c>
      <c r="E10" s="5">
        <v>1</v>
      </c>
      <c r="F10" s="5">
        <f t="shared" si="0"/>
        <v>1</v>
      </c>
      <c r="G10" s="1">
        <f>50*F10*5</f>
        <v>250</v>
      </c>
      <c r="H10" s="1">
        <f>50*F10*10</f>
        <v>500</v>
      </c>
      <c r="I10" s="1">
        <f>50*F10*15</f>
        <v>750</v>
      </c>
      <c r="J10" s="1">
        <f>50*F10*20</f>
        <v>1000</v>
      </c>
      <c r="K10" s="1">
        <f>50*F10*25</f>
        <v>1250</v>
      </c>
      <c r="L10" s="1">
        <f>50*F10*30</f>
        <v>1500</v>
      </c>
      <c r="M10" s="5" t="s">
        <v>11</v>
      </c>
      <c r="N10" s="7" t="s">
        <v>43</v>
      </c>
      <c r="O10" s="5" t="s">
        <v>21</v>
      </c>
    </row>
    <row r="11" spans="1:15" ht="38.25" x14ac:dyDescent="0.2">
      <c r="A11" s="5" t="s">
        <v>12</v>
      </c>
      <c r="B11" s="5" t="s">
        <v>5</v>
      </c>
      <c r="C11" s="6" t="s">
        <v>26</v>
      </c>
      <c r="D11" s="5">
        <v>1</v>
      </c>
      <c r="E11" s="5">
        <v>1</v>
      </c>
      <c r="F11" s="5">
        <f t="shared" si="0"/>
        <v>1</v>
      </c>
      <c r="G11" s="1">
        <f>38*F11*5</f>
        <v>190</v>
      </c>
      <c r="H11" s="1">
        <f>38*F11*10</f>
        <v>380</v>
      </c>
      <c r="I11" s="1">
        <f>38*F11*15</f>
        <v>570</v>
      </c>
      <c r="J11" s="1">
        <f>38*F11*20</f>
        <v>760</v>
      </c>
      <c r="K11" s="1">
        <f>38*F11*25</f>
        <v>950</v>
      </c>
      <c r="L11" s="1">
        <f>38*F11*30</f>
        <v>1140</v>
      </c>
      <c r="M11" s="5" t="s">
        <v>11</v>
      </c>
      <c r="N11" s="5" t="s">
        <v>44</v>
      </c>
      <c r="O11" s="5" t="s">
        <v>21</v>
      </c>
    </row>
    <row r="12" spans="1:15" ht="38.25" x14ac:dyDescent="0.2">
      <c r="A12" s="5" t="s">
        <v>12</v>
      </c>
      <c r="B12" s="5" t="s">
        <v>5</v>
      </c>
      <c r="C12" s="6" t="s">
        <v>27</v>
      </c>
      <c r="D12" s="5">
        <v>1</v>
      </c>
      <c r="E12" s="5">
        <v>1</v>
      </c>
      <c r="F12" s="5">
        <f t="shared" si="0"/>
        <v>1</v>
      </c>
      <c r="G12" s="1">
        <f>59*F12*5</f>
        <v>295</v>
      </c>
      <c r="H12" s="1">
        <f>59*F12*10</f>
        <v>590</v>
      </c>
      <c r="I12" s="1">
        <f>59*F12*15</f>
        <v>885</v>
      </c>
      <c r="J12" s="1">
        <f>59*F12*20</f>
        <v>1180</v>
      </c>
      <c r="K12" s="1">
        <f>59*F12*25</f>
        <v>1475</v>
      </c>
      <c r="L12" s="1">
        <f>59*F12*30</f>
        <v>1770</v>
      </c>
      <c r="M12" s="5" t="s">
        <v>11</v>
      </c>
      <c r="N12" s="5" t="s">
        <v>45</v>
      </c>
      <c r="O12" s="5" t="s">
        <v>21</v>
      </c>
    </row>
    <row r="13" spans="1:15" ht="38.25" x14ac:dyDescent="0.2">
      <c r="A13" s="5" t="s">
        <v>12</v>
      </c>
      <c r="B13" s="5" t="s">
        <v>5</v>
      </c>
      <c r="C13" s="6" t="s">
        <v>28</v>
      </c>
      <c r="D13" s="5">
        <v>1</v>
      </c>
      <c r="E13" s="5">
        <v>1</v>
      </c>
      <c r="F13" s="5">
        <f t="shared" si="0"/>
        <v>1</v>
      </c>
      <c r="G13" s="1">
        <f>50*F13*5</f>
        <v>250</v>
      </c>
      <c r="H13" s="1">
        <f>50*F13*10</f>
        <v>500</v>
      </c>
      <c r="I13" s="1">
        <f>50*F13*15</f>
        <v>750</v>
      </c>
      <c r="J13" s="1">
        <f>50*F13*20</f>
        <v>1000</v>
      </c>
      <c r="K13" s="1">
        <f>50*F13*25</f>
        <v>1250</v>
      </c>
      <c r="L13" s="1">
        <f>50*F13*30</f>
        <v>1500</v>
      </c>
      <c r="M13" s="5" t="s">
        <v>11</v>
      </c>
      <c r="N13" s="5" t="s">
        <v>50</v>
      </c>
      <c r="O13" s="5" t="s">
        <v>21</v>
      </c>
    </row>
    <row r="14" spans="1:15" ht="38.25" x14ac:dyDescent="0.2">
      <c r="A14" s="5" t="s">
        <v>12</v>
      </c>
      <c r="B14" s="5" t="s">
        <v>5</v>
      </c>
      <c r="C14" s="6" t="s">
        <v>29</v>
      </c>
      <c r="D14" s="5">
        <v>1</v>
      </c>
      <c r="E14" s="5">
        <v>1</v>
      </c>
      <c r="F14" s="5">
        <f t="shared" si="0"/>
        <v>1</v>
      </c>
      <c r="G14" s="1">
        <f>100*F14*5</f>
        <v>500</v>
      </c>
      <c r="H14" s="1">
        <f>100*F14*10</f>
        <v>1000</v>
      </c>
      <c r="I14" s="1">
        <f>100*F14*15</f>
        <v>1500</v>
      </c>
      <c r="J14" s="1">
        <f>100*F14*20</f>
        <v>2000</v>
      </c>
      <c r="K14" s="1">
        <f>100*F14*25</f>
        <v>2500</v>
      </c>
      <c r="L14" s="1">
        <f>100*F14*30</f>
        <v>3000</v>
      </c>
      <c r="M14" s="5" t="s">
        <v>11</v>
      </c>
      <c r="N14" s="5" t="s">
        <v>46</v>
      </c>
      <c r="O14" s="5" t="s">
        <v>21</v>
      </c>
    </row>
    <row r="15" spans="1:15" ht="38.25" x14ac:dyDescent="0.2">
      <c r="A15" s="5" t="s">
        <v>12</v>
      </c>
      <c r="B15" s="5" t="s">
        <v>5</v>
      </c>
      <c r="C15" s="6" t="s">
        <v>30</v>
      </c>
      <c r="D15" s="5">
        <v>1</v>
      </c>
      <c r="E15" s="5">
        <v>1</v>
      </c>
      <c r="F15" s="5">
        <f t="shared" si="0"/>
        <v>1</v>
      </c>
      <c r="G15" s="1">
        <f>84*F15*5</f>
        <v>420</v>
      </c>
      <c r="H15" s="1">
        <f>84*F15*10</f>
        <v>840</v>
      </c>
      <c r="I15" s="1">
        <f>84*F15*15</f>
        <v>1260</v>
      </c>
      <c r="J15" s="1">
        <f>84*F15*20</f>
        <v>1680</v>
      </c>
      <c r="K15" s="1">
        <f>84*F15*25</f>
        <v>2100</v>
      </c>
      <c r="L15" s="1">
        <f>84*F15*30</f>
        <v>2520</v>
      </c>
      <c r="M15" s="5" t="s">
        <v>11</v>
      </c>
      <c r="N15" s="5" t="s">
        <v>47</v>
      </c>
      <c r="O15" s="5" t="s">
        <v>21</v>
      </c>
    </row>
    <row r="16" spans="1:15" ht="38.25" x14ac:dyDescent="0.2">
      <c r="A16" s="5" t="s">
        <v>12</v>
      </c>
      <c r="B16" s="5" t="s">
        <v>5</v>
      </c>
      <c r="C16" s="6" t="s">
        <v>31</v>
      </c>
      <c r="D16" s="5">
        <v>1</v>
      </c>
      <c r="E16" s="5">
        <v>1</v>
      </c>
      <c r="F16" s="5">
        <f t="shared" si="0"/>
        <v>1</v>
      </c>
      <c r="G16" s="1">
        <f>59*F16*5</f>
        <v>295</v>
      </c>
      <c r="H16" s="1">
        <f>59*F16*10</f>
        <v>590</v>
      </c>
      <c r="I16" s="1">
        <f>59*F16*15</f>
        <v>885</v>
      </c>
      <c r="J16" s="1">
        <f>59*F16*20</f>
        <v>1180</v>
      </c>
      <c r="K16" s="1">
        <f>59*F16*25</f>
        <v>1475</v>
      </c>
      <c r="L16" s="1">
        <f>59*F16*30</f>
        <v>1770</v>
      </c>
      <c r="M16" s="5" t="s">
        <v>11</v>
      </c>
      <c r="N16" s="5" t="s">
        <v>48</v>
      </c>
      <c r="O16" s="5" t="s">
        <v>21</v>
      </c>
    </row>
    <row r="17" spans="1:15" ht="38.25" x14ac:dyDescent="0.2">
      <c r="A17" s="5" t="s">
        <v>12</v>
      </c>
      <c r="B17" s="5" t="s">
        <v>5</v>
      </c>
      <c r="C17" s="6" t="s">
        <v>32</v>
      </c>
      <c r="D17" s="5">
        <v>1</v>
      </c>
      <c r="E17" s="5">
        <v>1</v>
      </c>
      <c r="F17" s="5">
        <f t="shared" si="0"/>
        <v>1</v>
      </c>
      <c r="G17" s="1">
        <f>27*F17*5</f>
        <v>135</v>
      </c>
      <c r="H17" s="1">
        <f>27*F17*10</f>
        <v>270</v>
      </c>
      <c r="I17" s="1">
        <f>27*F17*15</f>
        <v>405</v>
      </c>
      <c r="J17" s="1">
        <f>27*F17*20</f>
        <v>540</v>
      </c>
      <c r="K17" s="1">
        <f>27*F17*25</f>
        <v>675</v>
      </c>
      <c r="L17" s="1">
        <f>27*F17*30</f>
        <v>810</v>
      </c>
      <c r="M17" s="5" t="s">
        <v>11</v>
      </c>
      <c r="N17" s="5" t="s">
        <v>49</v>
      </c>
      <c r="O17" s="5" t="s">
        <v>21</v>
      </c>
    </row>
  </sheetData>
  <autoFilter ref="A1:O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2026-06-15T20:47:14Z</dcterms:modified>
</cp:coreProperties>
</file>